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os Pinheiro\Documents\UGPE\PROJETO TURISMO SUSTENTAVEL\Trilhas_SA\Docs Concurso_CMRG\Revisto\lote 2\"/>
    </mc:Choice>
  </mc:AlternateContent>
  <bookViews>
    <workbookView xWindow="0" yWindow="0" windowWidth="20496" windowHeight="7656" activeTab="2"/>
  </bookViews>
  <sheets>
    <sheet name="lotes" sheetId="20" r:id="rId1"/>
    <sheet name="corda - figueiral med" sheetId="23" r:id="rId2"/>
    <sheet name="Boca Ribeira- cha igreja med" sheetId="3" r:id="rId3"/>
  </sheets>
  <definedNames>
    <definedName name="_xlnm.Print_Area" localSheetId="2">'Boca Ribeira- cha igreja med'!$A$1:$G$35</definedName>
    <definedName name="_xlnm.Print_Area" localSheetId="1">'corda - figueiral med'!$A$1:$G$46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23" l="1"/>
  <c r="F37" i="23" s="1"/>
  <c r="D33" i="23"/>
  <c r="F33" i="23" s="1"/>
  <c r="F30" i="23"/>
  <c r="D30" i="23"/>
  <c r="D27" i="23"/>
  <c r="F27" i="23" s="1"/>
  <c r="D24" i="23"/>
  <c r="F24" i="23" s="1"/>
  <c r="F22" i="23"/>
  <c r="D22" i="23"/>
  <c r="D19" i="23"/>
  <c r="F19" i="23" s="1"/>
  <c r="D15" i="23"/>
  <c r="F15" i="23" s="1"/>
  <c r="G13" i="23" l="1"/>
  <c r="G39" i="23" s="1"/>
  <c r="G41" i="23" s="1"/>
  <c r="D15" i="20"/>
  <c r="D17" i="20" l="1"/>
  <c r="D15" i="3" l="1"/>
  <c r="D21" i="3"/>
  <c r="J30" i="3" l="1"/>
  <c r="D24" i="3" l="1"/>
  <c r="F21" i="3" l="1"/>
  <c r="D18" i="3"/>
  <c r="F24" i="3" l="1"/>
  <c r="F18" i="3"/>
  <c r="F26" i="3"/>
  <c r="F15" i="3"/>
  <c r="G13" i="3" l="1"/>
  <c r="G28" i="3" s="1"/>
  <c r="G30" i="3" s="1"/>
</calcChain>
</file>

<file path=xl/sharedStrings.xml><?xml version="1.0" encoding="utf-8"?>
<sst xmlns="http://schemas.openxmlformats.org/spreadsheetml/2006/main" count="93" uniqueCount="61">
  <si>
    <t xml:space="preserve">  MEDIÇÕES &amp; ORÇAMENTO</t>
  </si>
  <si>
    <t xml:space="preserve">Capit.  artigos </t>
  </si>
  <si>
    <t>DESIGNAÇÄO DOS TRABALHOS</t>
  </si>
  <si>
    <t>Unid.</t>
  </si>
  <si>
    <t>QUANTID.</t>
  </si>
  <si>
    <t>PRECO</t>
  </si>
  <si>
    <t>IMPORTÂNCIA</t>
  </si>
  <si>
    <t>UNITÁRIO</t>
  </si>
  <si>
    <t>POR ARTIGO</t>
  </si>
  <si>
    <t>POR CAPIT.</t>
  </si>
  <si>
    <t>DIVERSOS</t>
  </si>
  <si>
    <t>1.1</t>
  </si>
  <si>
    <t>1.2</t>
  </si>
  <si>
    <t>1.3</t>
  </si>
  <si>
    <t>m3</t>
  </si>
  <si>
    <t>1.4</t>
  </si>
  <si>
    <t>1.5</t>
  </si>
  <si>
    <t>1.6</t>
  </si>
  <si>
    <t>1.7</t>
  </si>
  <si>
    <t xml:space="preserve">TOTAL </t>
  </si>
  <si>
    <t>AJUSTO</t>
  </si>
  <si>
    <t>TOTAL DA OBRA</t>
  </si>
  <si>
    <t>incluindo baldeação dos produtos</t>
  </si>
  <si>
    <t>baldeação dos produtos</t>
  </si>
  <si>
    <t>Escavaçäo para alargamento de vias do meio</t>
  </si>
  <si>
    <t>m2</t>
  </si>
  <si>
    <t>1.8</t>
  </si>
  <si>
    <t xml:space="preserve"> Maio de 2023</t>
  </si>
  <si>
    <t xml:space="preserve"> Maio de 2022</t>
  </si>
  <si>
    <t>OBRA: MANUTENÇÃO DOS PERCURSOS PEDESTRES                                                                                                                                                                        LOCAL:BOCA AMBAS RIBEIRAS - CELADA DE MOCHO - CHÃ DE IGREJA</t>
  </si>
  <si>
    <t>Empedramento de pedra tipo calçada</t>
  </si>
  <si>
    <t xml:space="preserve">Limpeza e regularização do pavimento incluindo </t>
  </si>
  <si>
    <t>Coroamento de cortinas com argamassa de cimento</t>
  </si>
  <si>
    <t>Empedramento de pedra basáltica</t>
  </si>
  <si>
    <t xml:space="preserve">Alvenaria de pedra basáltica seca em muros de </t>
  </si>
  <si>
    <t xml:space="preserve">proteção e de cortinas </t>
  </si>
  <si>
    <t xml:space="preserve">Limpeza geral  e regularização do pavimento incluindo </t>
  </si>
  <si>
    <t>Degraus em alvenaria de pedras assente com</t>
  </si>
  <si>
    <t>argamassa de cimento e areia ao traço 1:5</t>
  </si>
  <si>
    <t>e areia ao traço 1:5</t>
  </si>
  <si>
    <t>LOTE 2</t>
  </si>
  <si>
    <t>VALOR</t>
  </si>
  <si>
    <t>TOTAL</t>
  </si>
  <si>
    <t>Trilhas Ribeira Grande de Santo Antão</t>
  </si>
  <si>
    <t xml:space="preserve">PROPOSTA DE LOTEAMENTOS </t>
  </si>
  <si>
    <t>Boca Ambas as Ribeiras - Selada de  Mocho - Chã de Igreja</t>
  </si>
  <si>
    <t xml:space="preserve">LOTES </t>
  </si>
  <si>
    <t>Corda - Figueiral - Coculi</t>
  </si>
  <si>
    <t>OBRA: MANUTENÇÃO DOS PERCURSOS PEDESTRES                                                                                                                                                                         LOCAL: CORDA - ESTRAVESSAS - FIGUEIRAL- COCULI</t>
  </si>
  <si>
    <t xml:space="preserve"> alvenaria de pedra basáltica seca </t>
  </si>
  <si>
    <t>Cortinas e muros de suporte de terras em</t>
  </si>
  <si>
    <t xml:space="preserve">Cortinas e muros de suporte de terras em </t>
  </si>
  <si>
    <t xml:space="preserve">alvenarias de pedras basálticas assente com </t>
  </si>
  <si>
    <t xml:space="preserve">Coroamento de cortinas com argamassa de </t>
  </si>
  <si>
    <t>cimento e areia ao traço 1:5</t>
  </si>
  <si>
    <t>degraus</t>
  </si>
  <si>
    <t>Escavação em rocha dura para construção de</t>
  </si>
  <si>
    <t xml:space="preserve">Betão ciclopico a aplicar em passadeiras e para a </t>
  </si>
  <si>
    <t xml:space="preserve"> de fundação</t>
  </si>
  <si>
    <t>regularização do piso incluindo betão de limpeza</t>
  </si>
  <si>
    <t xml:space="preserve">  MEDIÇÕES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</si>
</sst>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.00\ [$CVE]_-;\-* #,##0.00\ [$CVE]_-;_-* &quot;-&quot;??\ [$CVE]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Calibri"/>
      <family val="2"/>
      <scheme val="minor"/>
    </font>
    <font>
      <sz val="9"/>
      <color rgb="FFFF000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9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8" tint="0.79998168889431442"/>
        <bgColor indexed="65"/>
      </patternFill>
    </fill>
  </fills>
  <borders count="3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2" borderId="1" applyNumberForma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6" fillId="0" borderId="0"/>
  </cellStyleXfs>
  <cellXfs count="126">
    <xf numFmtId="0" fontId="0" fillId="0" borderId="0" xfId="0"/>
    <xf numFmtId="0" fontId="8" fillId="0" borderId="3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10" fillId="0" borderId="22" xfId="0" quotePrefix="1" applyFont="1" applyBorder="1" applyAlignment="1">
      <alignment horizontal="center"/>
    </xf>
    <xf numFmtId="0" fontId="9" fillId="0" borderId="23" xfId="0" applyFont="1" applyBorder="1"/>
    <xf numFmtId="0" fontId="9" fillId="0" borderId="24" xfId="0" quotePrefix="1" applyFont="1" applyBorder="1" applyAlignment="1">
      <alignment horizontal="center"/>
    </xf>
    <xf numFmtId="3" fontId="11" fillId="0" borderId="25" xfId="0" applyNumberFormat="1" applyFont="1" applyBorder="1" applyAlignment="1">
      <alignment horizontal="center"/>
    </xf>
    <xf numFmtId="0" fontId="9" fillId="0" borderId="25" xfId="0" quotePrefix="1" applyFont="1" applyBorder="1" applyAlignment="1">
      <alignment horizontal="center"/>
    </xf>
    <xf numFmtId="0" fontId="12" fillId="0" borderId="26" xfId="0" quotePrefix="1" applyFont="1" applyBorder="1" applyAlignment="1">
      <alignment horizontal="center"/>
    </xf>
    <xf numFmtId="0" fontId="2" fillId="2" borderId="1" xfId="2" applyAlignment="1">
      <alignment horizontal="center"/>
    </xf>
    <xf numFmtId="0" fontId="2" fillId="2" borderId="1" xfId="2" applyAlignment="1">
      <alignment horizontal="left"/>
    </xf>
    <xf numFmtId="0" fontId="2" fillId="2" borderId="1" xfId="2"/>
    <xf numFmtId="1" fontId="2" fillId="2" borderId="1" xfId="2" applyNumberFormat="1"/>
    <xf numFmtId="40" fontId="2" fillId="2" borderId="1" xfId="2" applyNumberFormat="1"/>
    <xf numFmtId="0" fontId="8" fillId="0" borderId="27" xfId="0" applyFont="1" applyBorder="1" applyAlignment="1">
      <alignment horizontal="center"/>
    </xf>
    <xf numFmtId="0" fontId="12" fillId="0" borderId="24" xfId="0" applyFont="1" applyBorder="1" applyAlignment="1">
      <alignment horizontal="left"/>
    </xf>
    <xf numFmtId="0" fontId="12" fillId="0" borderId="23" xfId="0" applyFont="1" applyBorder="1"/>
    <xf numFmtId="164" fontId="12" fillId="0" borderId="24" xfId="1" applyFont="1" applyBorder="1" applyAlignment="1">
      <alignment horizontal="right"/>
    </xf>
    <xf numFmtId="164" fontId="12" fillId="0" borderId="25" xfId="1" applyFont="1" applyBorder="1"/>
    <xf numFmtId="0" fontId="12" fillId="0" borderId="28" xfId="0" applyFont="1" applyBorder="1"/>
    <xf numFmtId="0" fontId="12" fillId="0" borderId="24" xfId="0" quotePrefix="1" applyFont="1" applyBorder="1" applyAlignment="1">
      <alignment horizontal="left"/>
    </xf>
    <xf numFmtId="0" fontId="12" fillId="0" borderId="24" xfId="0" applyFont="1" applyBorder="1"/>
    <xf numFmtId="40" fontId="12" fillId="0" borderId="28" xfId="0" applyNumberFormat="1" applyFont="1" applyBorder="1"/>
    <xf numFmtId="164" fontId="12" fillId="0" borderId="28" xfId="1" applyFont="1" applyBorder="1"/>
    <xf numFmtId="0" fontId="12" fillId="0" borderId="23" xfId="0" applyFont="1" applyBorder="1" applyAlignment="1">
      <alignment horizontal="center"/>
    </xf>
    <xf numFmtId="164" fontId="12" fillId="0" borderId="24" xfId="1" applyFont="1" applyBorder="1" applyAlignment="1">
      <alignment horizontal="center"/>
    </xf>
    <xf numFmtId="164" fontId="12" fillId="0" borderId="0" xfId="1" applyFont="1" applyBorder="1"/>
    <xf numFmtId="164" fontId="12" fillId="0" borderId="24" xfId="1" quotePrefix="1" applyFont="1" applyBorder="1" applyAlignment="1">
      <alignment horizontal="right"/>
    </xf>
    <xf numFmtId="164" fontId="12" fillId="0" borderId="24" xfId="1" quotePrefix="1" applyFont="1" applyBorder="1" applyAlignment="1">
      <alignment horizontal="center"/>
    </xf>
    <xf numFmtId="0" fontId="12" fillId="0" borderId="23" xfId="0" quotePrefix="1" applyFont="1" applyFill="1" applyBorder="1" applyAlignment="1"/>
    <xf numFmtId="164" fontId="13" fillId="0" borderId="28" xfId="1" applyFont="1" applyBorder="1"/>
    <xf numFmtId="0" fontId="12" fillId="0" borderId="0" xfId="0" applyFont="1" applyBorder="1"/>
    <xf numFmtId="0" fontId="8" fillId="0" borderId="9" xfId="0" applyFont="1" applyBorder="1" applyAlignment="1">
      <alignment horizontal="center"/>
    </xf>
    <xf numFmtId="0" fontId="12" fillId="0" borderId="29" xfId="0" quotePrefix="1" applyFont="1" applyBorder="1"/>
    <xf numFmtId="0" fontId="12" fillId="0" borderId="6" xfId="0" applyFont="1" applyBorder="1"/>
    <xf numFmtId="164" fontId="12" fillId="0" borderId="6" xfId="1" applyFont="1" applyBorder="1"/>
    <xf numFmtId="164" fontId="12" fillId="0" borderId="7" xfId="1" applyFont="1" applyBorder="1"/>
    <xf numFmtId="40" fontId="12" fillId="0" borderId="24" xfId="1" applyNumberFormat="1" applyFont="1" applyBorder="1" applyAlignment="1">
      <alignment horizontal="center"/>
    </xf>
    <xf numFmtId="0" fontId="12" fillId="0" borderId="23" xfId="0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64" fontId="15" fillId="0" borderId="25" xfId="1" applyFont="1" applyBorder="1"/>
    <xf numFmtId="0" fontId="0" fillId="0" borderId="0" xfId="0" applyAlignment="1"/>
    <xf numFmtId="0" fontId="17" fillId="0" borderId="0" xfId="0" applyFont="1" applyBorder="1" applyAlignment="1"/>
    <xf numFmtId="0" fontId="17" fillId="0" borderId="9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8" fillId="0" borderId="30" xfId="0" applyFont="1" applyBorder="1"/>
    <xf numFmtId="4" fontId="12" fillId="0" borderId="24" xfId="5" applyNumberFormat="1" applyFont="1" applyBorder="1" applyAlignment="1">
      <alignment vertical="top" wrapText="1"/>
    </xf>
    <xf numFmtId="164" fontId="0" fillId="0" borderId="0" xfId="1" applyFont="1"/>
    <xf numFmtId="164" fontId="0" fillId="0" borderId="0" xfId="0" applyNumberFormat="1"/>
    <xf numFmtId="164" fontId="19" fillId="0" borderId="32" xfId="1" applyFont="1" applyBorder="1" applyAlignment="1"/>
    <xf numFmtId="164" fontId="19" fillId="0" borderId="0" xfId="1" applyFont="1" applyBorder="1" applyAlignment="1"/>
    <xf numFmtId="0" fontId="0" fillId="0" borderId="0" xfId="0" applyBorder="1"/>
    <xf numFmtId="164" fontId="19" fillId="0" borderId="0" xfId="1" applyFont="1" applyBorder="1"/>
    <xf numFmtId="0" fontId="20" fillId="0" borderId="0" xfId="0" applyFont="1" applyBorder="1" applyAlignment="1"/>
    <xf numFmtId="0" fontId="8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0" fillId="0" borderId="32" xfId="0" applyFont="1" applyBorder="1" applyAlignment="1"/>
    <xf numFmtId="164" fontId="19" fillId="0" borderId="32" xfId="1" applyFont="1" applyBorder="1"/>
    <xf numFmtId="0" fontId="17" fillId="0" borderId="30" xfId="0" applyFont="1" applyBorder="1" applyAlignment="1">
      <alignment horizontal="center"/>
    </xf>
    <xf numFmtId="0" fontId="7" fillId="0" borderId="13" xfId="0" applyFont="1" applyBorder="1" applyAlignment="1">
      <alignment horizontal="justify" vertical="center"/>
    </xf>
    <xf numFmtId="0" fontId="7" fillId="0" borderId="17" xfId="0" applyFont="1" applyBorder="1" applyAlignment="1">
      <alignment horizontal="justify" vertical="center"/>
    </xf>
    <xf numFmtId="0" fontId="8" fillId="0" borderId="14" xfId="0" quotePrefix="1" applyFont="1" applyBorder="1" applyAlignment="1">
      <alignment horizontal="center" vertical="center"/>
    </xf>
    <xf numFmtId="0" fontId="8" fillId="0" borderId="18" xfId="0" quotePrefix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3" fillId="0" borderId="2" xfId="0" applyFont="1" applyBorder="1" applyAlignment="1">
      <alignment horizontal="right" wrapText="1"/>
    </xf>
    <xf numFmtId="0" fontId="3" fillId="0" borderId="3" xfId="0" applyFont="1" applyBorder="1" applyAlignment="1">
      <alignment horizontal="right" wrapText="1"/>
    </xf>
    <xf numFmtId="0" fontId="3" fillId="0" borderId="5" xfId="0" applyFont="1" applyBorder="1" applyAlignment="1">
      <alignment horizontal="right" wrapText="1"/>
    </xf>
    <xf numFmtId="0" fontId="3" fillId="0" borderId="0" xfId="0" applyFont="1" applyBorder="1" applyAlignment="1">
      <alignment horizontal="right" wrapText="1"/>
    </xf>
    <xf numFmtId="0" fontId="1" fillId="3" borderId="3" xfId="3" applyBorder="1" applyAlignment="1">
      <alignment horizontal="center" vertical="center"/>
    </xf>
    <xf numFmtId="0" fontId="1" fillId="3" borderId="4" xfId="3" applyBorder="1" applyAlignment="1">
      <alignment horizontal="center" vertical="center"/>
    </xf>
    <xf numFmtId="0" fontId="1" fillId="3" borderId="6" xfId="3" applyBorder="1" applyAlignment="1">
      <alignment horizontal="center" vertical="center"/>
    </xf>
    <xf numFmtId="0" fontId="1" fillId="3" borderId="7" xfId="3" applyBorder="1" applyAlignment="1">
      <alignment horizontal="center" vertical="center"/>
    </xf>
    <xf numFmtId="0" fontId="4" fillId="0" borderId="0" xfId="0" applyFont="1" applyBorder="1" applyAlignment="1">
      <alignment horizontal="right" wrapText="1"/>
    </xf>
    <xf numFmtId="0" fontId="4" fillId="0" borderId="8" xfId="0" applyFont="1" applyBorder="1" applyAlignment="1">
      <alignment horizontal="right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3" borderId="3" xfId="3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4" borderId="10" xfId="4" applyFont="1" applyBorder="1" applyAlignment="1">
      <alignment horizontal="center"/>
    </xf>
    <xf numFmtId="0" fontId="5" fillId="4" borderId="11" xfId="4" applyFont="1" applyBorder="1" applyAlignment="1">
      <alignment horizontal="center"/>
    </xf>
    <xf numFmtId="0" fontId="5" fillId="4" borderId="12" xfId="4" applyFont="1" applyBorder="1" applyAlignment="1">
      <alignment horizont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165" fontId="17" fillId="0" borderId="31" xfId="0" applyNumberFormat="1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165" fontId="17" fillId="0" borderId="32" xfId="0" applyNumberFormat="1" applyFont="1" applyBorder="1" applyAlignment="1">
      <alignment horizontal="center" vertical="center"/>
    </xf>
  </cellXfs>
  <cellStyles count="6">
    <cellStyle name="20% - Cor1" xfId="3" builtinId="30"/>
    <cellStyle name="20% - Cor5" xfId="4" builtinId="46"/>
    <cellStyle name="Cálculo" xfId="2" builtinId="22"/>
    <cellStyle name="Normal" xfId="0" builtinId="0"/>
    <cellStyle name="Normal 3 2" xfId="5"/>
    <cellStyle name="Vírgula" xfId="1" builtinId="3"/>
  </cellStyles>
  <dxfs count="1">
    <dxf>
      <numFmt numFmtId="166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view="pageBreakPreview" zoomScaleNormal="100" zoomScaleSheetLayoutView="100" workbookViewId="0">
      <selection activeCell="B21" sqref="B21"/>
    </sheetView>
  </sheetViews>
  <sheetFormatPr defaultRowHeight="14.4" x14ac:dyDescent="0.3"/>
  <cols>
    <col min="1" max="1" width="11.109375" bestFit="1" customWidth="1"/>
    <col min="2" max="2" width="73.33203125" bestFit="1" customWidth="1"/>
    <col min="3" max="3" width="16.5546875" bestFit="1" customWidth="1"/>
    <col min="4" max="4" width="21.109375" bestFit="1" customWidth="1"/>
    <col min="5" max="5" width="8.6640625" customWidth="1"/>
    <col min="6" max="6" width="55.6640625" customWidth="1"/>
    <col min="7" max="7" width="16.5546875" bestFit="1" customWidth="1"/>
  </cols>
  <sheetData>
    <row r="1" spans="1:5" ht="15" thickBot="1" x14ac:dyDescent="0.35"/>
    <row r="2" spans="1:5" x14ac:dyDescent="0.3">
      <c r="A2" s="103"/>
      <c r="B2" s="104"/>
      <c r="C2" s="104"/>
      <c r="D2" s="105"/>
    </row>
    <row r="3" spans="1:5" x14ac:dyDescent="0.3">
      <c r="A3" s="106"/>
      <c r="B3" s="107"/>
      <c r="C3" s="107"/>
      <c r="D3" s="108"/>
    </row>
    <row r="4" spans="1:5" x14ac:dyDescent="0.3">
      <c r="A4" s="106"/>
      <c r="B4" s="107"/>
      <c r="C4" s="107"/>
      <c r="D4" s="108"/>
    </row>
    <row r="5" spans="1:5" x14ac:dyDescent="0.3">
      <c r="A5" s="106"/>
      <c r="B5" s="107"/>
      <c r="C5" s="107"/>
      <c r="D5" s="108"/>
    </row>
    <row r="6" spans="1:5" x14ac:dyDescent="0.3">
      <c r="A6" s="106"/>
      <c r="B6" s="107"/>
      <c r="C6" s="107"/>
      <c r="D6" s="108"/>
    </row>
    <row r="7" spans="1:5" x14ac:dyDescent="0.3">
      <c r="A7" s="106"/>
      <c r="B7" s="107"/>
      <c r="C7" s="107"/>
      <c r="D7" s="108"/>
    </row>
    <row r="8" spans="1:5" x14ac:dyDescent="0.3">
      <c r="A8" s="106"/>
      <c r="B8" s="107"/>
      <c r="C8" s="107"/>
      <c r="D8" s="108"/>
    </row>
    <row r="9" spans="1:5" x14ac:dyDescent="0.3">
      <c r="A9" s="106"/>
      <c r="B9" s="107"/>
      <c r="C9" s="107"/>
      <c r="D9" s="108"/>
    </row>
    <row r="10" spans="1:5" x14ac:dyDescent="0.3">
      <c r="A10" s="106"/>
      <c r="B10" s="107"/>
      <c r="C10" s="107"/>
      <c r="D10" s="108"/>
    </row>
    <row r="11" spans="1:5" x14ac:dyDescent="0.3">
      <c r="A11" s="106"/>
      <c r="B11" s="107"/>
      <c r="C11" s="107"/>
      <c r="D11" s="108"/>
    </row>
    <row r="12" spans="1:5" ht="15" thickBot="1" x14ac:dyDescent="0.35">
      <c r="A12" s="109"/>
      <c r="B12" s="110"/>
      <c r="C12" s="110"/>
      <c r="D12" s="111"/>
    </row>
    <row r="13" spans="1:5" ht="16.2" thickBot="1" x14ac:dyDescent="0.35">
      <c r="A13" s="112" t="s">
        <v>44</v>
      </c>
      <c r="B13" s="113"/>
      <c r="C13" s="113"/>
      <c r="D13" s="114"/>
    </row>
    <row r="14" spans="1:5" ht="18" thickBot="1" x14ac:dyDescent="0.35">
      <c r="A14" s="49" t="s">
        <v>46</v>
      </c>
      <c r="B14" s="62" t="s">
        <v>43</v>
      </c>
      <c r="C14" s="47" t="s">
        <v>41</v>
      </c>
      <c r="D14" s="48" t="s">
        <v>42</v>
      </c>
    </row>
    <row r="15" spans="1:5" ht="15.6" customHeight="1" x14ac:dyDescent="0.3">
      <c r="A15" s="123" t="s">
        <v>40</v>
      </c>
      <c r="B15" s="57" t="s">
        <v>47</v>
      </c>
      <c r="C15" s="53"/>
      <c r="D15" s="121">
        <f>C15+C16</f>
        <v>0</v>
      </c>
      <c r="E15" s="45"/>
    </row>
    <row r="16" spans="1:5" ht="16.2" customHeight="1" thickBot="1" x14ac:dyDescent="0.35">
      <c r="A16" s="124"/>
      <c r="B16" s="60" t="s">
        <v>45</v>
      </c>
      <c r="C16" s="61"/>
      <c r="D16" s="125"/>
      <c r="E16" s="45"/>
    </row>
    <row r="17" spans="1:8" ht="14.4" customHeight="1" x14ac:dyDescent="0.3">
      <c r="A17" s="115" t="s">
        <v>19</v>
      </c>
      <c r="B17" s="116"/>
      <c r="C17" s="117"/>
      <c r="D17" s="121">
        <f>SUM(D15:D16)</f>
        <v>0</v>
      </c>
      <c r="F17" s="46"/>
      <c r="G17" s="56"/>
      <c r="H17" s="55"/>
    </row>
    <row r="18" spans="1:8" ht="15" customHeight="1" thickBot="1" x14ac:dyDescent="0.35">
      <c r="A18" s="118"/>
      <c r="B18" s="119"/>
      <c r="C18" s="120"/>
      <c r="D18" s="122"/>
      <c r="F18" s="46"/>
      <c r="G18" s="54"/>
      <c r="H18" s="55"/>
    </row>
    <row r="19" spans="1:8" ht="15.6" x14ac:dyDescent="0.3">
      <c r="D19" s="51"/>
      <c r="F19" s="46"/>
      <c r="G19" s="54"/>
      <c r="H19" s="55"/>
    </row>
    <row r="20" spans="1:8" x14ac:dyDescent="0.3">
      <c r="D20" s="51"/>
      <c r="F20" s="55"/>
      <c r="G20" s="55"/>
    </row>
    <row r="21" spans="1:8" x14ac:dyDescent="0.3">
      <c r="D21" s="52"/>
    </row>
    <row r="22" spans="1:8" ht="15.6" x14ac:dyDescent="0.3">
      <c r="B22" s="46"/>
      <c r="C22" s="54"/>
      <c r="D22" s="55"/>
    </row>
  </sheetData>
  <mergeCells count="6">
    <mergeCell ref="A2:D12"/>
    <mergeCell ref="A13:D13"/>
    <mergeCell ref="A17:C18"/>
    <mergeCell ref="D17:D18"/>
    <mergeCell ref="A15:A16"/>
    <mergeCell ref="D15:D16"/>
  </mergeCells>
  <pageMargins left="0.70866141732283472" right="0.70866141732283472" top="0.74803149606299213" bottom="0.74803149606299213" header="0.31496062992125984" footer="0.31496062992125984"/>
  <pageSetup paperSize="9" scale="71"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opLeftCell="A28" zoomScaleNormal="100" workbookViewId="0">
      <selection activeCell="A45" sqref="A45:G45"/>
    </sheetView>
  </sheetViews>
  <sheetFormatPr defaultRowHeight="14.4" x14ac:dyDescent="0.3"/>
  <cols>
    <col min="1" max="1" width="4.88671875" customWidth="1"/>
    <col min="2" max="2" width="36.5546875" bestFit="1" customWidth="1"/>
    <col min="3" max="3" width="4.44140625" bestFit="1" customWidth="1"/>
    <col min="4" max="5" width="9.44140625" bestFit="1" customWidth="1"/>
    <col min="6" max="6" width="12.5546875" bestFit="1" customWidth="1"/>
    <col min="7" max="7" width="12.88671875" bestFit="1" customWidth="1"/>
  </cols>
  <sheetData>
    <row r="1" spans="1:7" ht="15" thickBot="1" x14ac:dyDescent="0.35"/>
    <row r="2" spans="1:7" x14ac:dyDescent="0.3">
      <c r="A2" s="71"/>
      <c r="B2" s="72"/>
      <c r="C2" s="102" t="s">
        <v>60</v>
      </c>
      <c r="D2" s="75"/>
      <c r="E2" s="75"/>
      <c r="F2" s="75"/>
      <c r="G2" s="76"/>
    </row>
    <row r="3" spans="1:7" ht="15" thickBot="1" x14ac:dyDescent="0.35">
      <c r="A3" s="73"/>
      <c r="B3" s="74"/>
      <c r="C3" s="77"/>
      <c r="D3" s="77"/>
      <c r="E3" s="77"/>
      <c r="F3" s="77"/>
      <c r="G3" s="78"/>
    </row>
    <row r="4" spans="1:7" x14ac:dyDescent="0.3">
      <c r="A4" s="73"/>
      <c r="B4" s="74"/>
      <c r="C4" s="79" t="s">
        <v>27</v>
      </c>
      <c r="D4" s="79"/>
      <c r="E4" s="79"/>
      <c r="F4" s="79"/>
      <c r="G4" s="80"/>
    </row>
    <row r="5" spans="1:7" ht="48" customHeight="1" thickBot="1" x14ac:dyDescent="0.35">
      <c r="A5" s="73"/>
      <c r="B5" s="74"/>
      <c r="C5" s="79"/>
      <c r="D5" s="79"/>
      <c r="E5" s="79"/>
      <c r="F5" s="79"/>
      <c r="G5" s="80"/>
    </row>
    <row r="6" spans="1:7" x14ac:dyDescent="0.3">
      <c r="A6" s="81" t="s">
        <v>48</v>
      </c>
      <c r="B6" s="82"/>
      <c r="C6" s="82"/>
      <c r="D6" s="82"/>
      <c r="E6" s="82"/>
      <c r="F6" s="82"/>
      <c r="G6" s="83"/>
    </row>
    <row r="7" spans="1:7" x14ac:dyDescent="0.3">
      <c r="A7" s="84"/>
      <c r="B7" s="85"/>
      <c r="C7" s="85"/>
      <c r="D7" s="85"/>
      <c r="E7" s="85"/>
      <c r="F7" s="85"/>
      <c r="G7" s="86"/>
    </row>
    <row r="8" spans="1:7" ht="15" thickBot="1" x14ac:dyDescent="0.35">
      <c r="A8" s="87"/>
      <c r="B8" s="88"/>
      <c r="C8" s="88"/>
      <c r="D8" s="88"/>
      <c r="E8" s="88"/>
      <c r="F8" s="88"/>
      <c r="G8" s="89"/>
    </row>
    <row r="9" spans="1:7" ht="15" thickBot="1" x14ac:dyDescent="0.35">
      <c r="A9" s="90"/>
      <c r="B9" s="91"/>
      <c r="C9" s="91"/>
      <c r="D9" s="91"/>
      <c r="E9" s="91"/>
      <c r="F9" s="91"/>
      <c r="G9" s="92"/>
    </row>
    <row r="10" spans="1:7" x14ac:dyDescent="0.3">
      <c r="A10" s="63" t="s">
        <v>1</v>
      </c>
      <c r="B10" s="65" t="s">
        <v>2</v>
      </c>
      <c r="C10" s="67" t="s">
        <v>3</v>
      </c>
      <c r="D10" s="67" t="s">
        <v>4</v>
      </c>
      <c r="E10" s="1" t="s">
        <v>5</v>
      </c>
      <c r="F10" s="69" t="s">
        <v>6</v>
      </c>
      <c r="G10" s="70"/>
    </row>
    <row r="11" spans="1:7" x14ac:dyDescent="0.3">
      <c r="A11" s="64"/>
      <c r="B11" s="66"/>
      <c r="C11" s="68"/>
      <c r="D11" s="68"/>
      <c r="E11" s="2" t="s">
        <v>7</v>
      </c>
      <c r="F11" s="3" t="s">
        <v>8</v>
      </c>
      <c r="G11" s="4" t="s">
        <v>9</v>
      </c>
    </row>
    <row r="12" spans="1:7" x14ac:dyDescent="0.3">
      <c r="A12" s="5"/>
      <c r="B12" s="6"/>
      <c r="C12" s="7"/>
      <c r="D12" s="8"/>
      <c r="E12" s="9">
        <v>1</v>
      </c>
      <c r="F12" s="10"/>
      <c r="G12" s="11"/>
    </row>
    <row r="13" spans="1:7" x14ac:dyDescent="0.3">
      <c r="A13" s="12"/>
      <c r="B13" s="13" t="s">
        <v>10</v>
      </c>
      <c r="C13" s="14"/>
      <c r="D13" s="14"/>
      <c r="E13" s="14"/>
      <c r="F13" s="15"/>
      <c r="G13" s="16">
        <f>SUM(F14:F39)</f>
        <v>0</v>
      </c>
    </row>
    <row r="14" spans="1:7" x14ac:dyDescent="0.3">
      <c r="A14" s="17" t="s">
        <v>11</v>
      </c>
      <c r="B14" s="18" t="s">
        <v>31</v>
      </c>
      <c r="C14" s="19"/>
      <c r="D14" s="28"/>
      <c r="E14" s="44"/>
      <c r="F14" s="21"/>
      <c r="G14" s="22"/>
    </row>
    <row r="15" spans="1:7" x14ac:dyDescent="0.3">
      <c r="A15" s="17"/>
      <c r="B15" s="18" t="s">
        <v>23</v>
      </c>
      <c r="C15" s="27" t="s">
        <v>25</v>
      </c>
      <c r="D15" s="28">
        <f>150*2.5+100*1.5+150*2.5+15*1.5+30*2.5+20*1+30*1.5+500*1+4500*1.2</f>
        <v>6962.5</v>
      </c>
      <c r="E15" s="21"/>
      <c r="F15" s="21">
        <f>E15*D15</f>
        <v>0</v>
      </c>
      <c r="G15" s="26"/>
    </row>
    <row r="16" spans="1:7" x14ac:dyDescent="0.3">
      <c r="A16" s="17"/>
      <c r="B16" s="18"/>
      <c r="C16" s="19"/>
      <c r="D16" s="28"/>
      <c r="E16" s="21"/>
      <c r="F16" s="21"/>
      <c r="G16" s="26"/>
    </row>
    <row r="17" spans="1:7" x14ac:dyDescent="0.3">
      <c r="A17" s="17" t="s">
        <v>12</v>
      </c>
      <c r="B17" s="18" t="s">
        <v>51</v>
      </c>
      <c r="C17" s="19"/>
      <c r="D17" s="28"/>
      <c r="E17" s="21"/>
      <c r="F17" s="21"/>
      <c r="G17" s="26"/>
    </row>
    <row r="18" spans="1:7" x14ac:dyDescent="0.3">
      <c r="A18" s="17"/>
      <c r="B18" s="18" t="s">
        <v>52</v>
      </c>
      <c r="C18" s="19"/>
      <c r="D18" s="28"/>
      <c r="E18" s="21"/>
      <c r="F18" s="21"/>
      <c r="G18" s="26"/>
    </row>
    <row r="19" spans="1:7" x14ac:dyDescent="0.3">
      <c r="A19" s="17"/>
      <c r="B19" s="18" t="s">
        <v>38</v>
      </c>
      <c r="C19" s="19" t="s">
        <v>14</v>
      </c>
      <c r="D19" s="31">
        <f>(15*0.4*0.4+80*0.5*0.4+40*0.4*0.2+5*1.8*0.5)*1.4</f>
        <v>36.539999999999992</v>
      </c>
      <c r="E19" s="21"/>
      <c r="F19" s="21">
        <f>E19*D19</f>
        <v>0</v>
      </c>
      <c r="G19" s="26"/>
    </row>
    <row r="20" spans="1:7" x14ac:dyDescent="0.3">
      <c r="A20" s="17"/>
      <c r="B20" s="23"/>
      <c r="C20" s="19"/>
      <c r="D20" s="28"/>
      <c r="E20" s="21"/>
      <c r="F20" s="21"/>
      <c r="G20" s="26"/>
    </row>
    <row r="21" spans="1:7" x14ac:dyDescent="0.3">
      <c r="A21" s="17" t="s">
        <v>13</v>
      </c>
      <c r="B21" s="23" t="s">
        <v>50</v>
      </c>
      <c r="C21" s="19"/>
      <c r="D21" s="28"/>
      <c r="E21" s="21"/>
      <c r="F21" s="21"/>
      <c r="G21" s="26"/>
    </row>
    <row r="22" spans="1:7" x14ac:dyDescent="0.3">
      <c r="A22" s="17"/>
      <c r="B22" s="18" t="s">
        <v>49</v>
      </c>
      <c r="C22" s="19" t="s">
        <v>14</v>
      </c>
      <c r="D22" s="31">
        <f>(300*0.3*0.5+40*0.4*0.2+15*1.5*0.4+7*0.5*0.4+30)*1.5</f>
        <v>132.89999999999998</v>
      </c>
      <c r="E22" s="21"/>
      <c r="F22" s="21">
        <f t="shared" ref="F22" si="0">E22*D22</f>
        <v>0</v>
      </c>
      <c r="G22" s="26"/>
    </row>
    <row r="23" spans="1:7" x14ac:dyDescent="0.3">
      <c r="A23" s="17"/>
      <c r="B23" s="18"/>
      <c r="C23" s="19"/>
      <c r="D23" s="40"/>
      <c r="E23" s="21"/>
      <c r="F23" s="21"/>
      <c r="G23" s="26"/>
    </row>
    <row r="24" spans="1:7" x14ac:dyDescent="0.3">
      <c r="A24" s="17" t="s">
        <v>15</v>
      </c>
      <c r="B24" s="18" t="s">
        <v>30</v>
      </c>
      <c r="C24" s="19" t="s">
        <v>25</v>
      </c>
      <c r="D24" s="31">
        <f>140*1.3*1.4</f>
        <v>254.79999999999998</v>
      </c>
      <c r="E24" s="21"/>
      <c r="F24" s="21">
        <f>E24*D24</f>
        <v>0</v>
      </c>
      <c r="G24" s="26"/>
    </row>
    <row r="25" spans="1:7" x14ac:dyDescent="0.3">
      <c r="A25" s="17"/>
      <c r="B25" s="41"/>
      <c r="C25" s="19"/>
      <c r="D25" s="31"/>
      <c r="E25" s="21"/>
      <c r="F25" s="21"/>
      <c r="G25" s="26"/>
    </row>
    <row r="26" spans="1:7" x14ac:dyDescent="0.3">
      <c r="A26" s="17" t="s">
        <v>16</v>
      </c>
      <c r="B26" s="41" t="s">
        <v>53</v>
      </c>
      <c r="C26" s="19"/>
      <c r="D26" s="31"/>
      <c r="E26" s="44"/>
      <c r="F26" s="21"/>
      <c r="G26" s="26"/>
    </row>
    <row r="27" spans="1:7" x14ac:dyDescent="0.3">
      <c r="A27" s="17"/>
      <c r="B27" s="41" t="s">
        <v>54</v>
      </c>
      <c r="C27" s="19" t="s">
        <v>25</v>
      </c>
      <c r="D27" s="31">
        <f>(120*0.4+7*0.4+80*0.4+80*0.4)*1.2</f>
        <v>137.76</v>
      </c>
      <c r="E27" s="21"/>
      <c r="F27" s="21">
        <f t="shared" ref="F27:F37" si="1">E27*D27</f>
        <v>0</v>
      </c>
      <c r="G27" s="26"/>
    </row>
    <row r="28" spans="1:7" x14ac:dyDescent="0.3">
      <c r="A28" s="17"/>
      <c r="B28" s="41"/>
      <c r="C28" s="19"/>
      <c r="D28" s="31"/>
      <c r="E28" s="21"/>
      <c r="F28" s="21"/>
      <c r="G28" s="26"/>
    </row>
    <row r="29" spans="1:7" x14ac:dyDescent="0.3">
      <c r="A29" s="17" t="s">
        <v>17</v>
      </c>
      <c r="B29" s="18" t="s">
        <v>37</v>
      </c>
      <c r="C29" s="19"/>
      <c r="D29" s="31"/>
      <c r="E29" s="21"/>
      <c r="F29" s="21"/>
      <c r="G29" s="26"/>
    </row>
    <row r="30" spans="1:7" x14ac:dyDescent="0.3">
      <c r="A30" s="17"/>
      <c r="B30" s="18" t="s">
        <v>38</v>
      </c>
      <c r="C30" s="19" t="s">
        <v>14</v>
      </c>
      <c r="D30" s="31">
        <f>(80*1*0.3+30*1*0.3+3*1.5+15*1.2*0.3)*1.3</f>
        <v>55.77</v>
      </c>
      <c r="E30" s="21"/>
      <c r="F30" s="21">
        <f t="shared" si="1"/>
        <v>0</v>
      </c>
      <c r="G30" s="26"/>
    </row>
    <row r="31" spans="1:7" x14ac:dyDescent="0.3">
      <c r="A31" s="17"/>
      <c r="B31" s="41"/>
      <c r="C31" s="19"/>
      <c r="D31" s="31"/>
      <c r="E31" s="21"/>
      <c r="F31" s="21"/>
      <c r="G31" s="26"/>
    </row>
    <row r="32" spans="1:7" x14ac:dyDescent="0.3">
      <c r="A32" s="17" t="s">
        <v>18</v>
      </c>
      <c r="B32" s="41" t="s">
        <v>56</v>
      </c>
      <c r="C32" s="19"/>
      <c r="D32" s="31"/>
      <c r="E32" s="21"/>
      <c r="F32" s="21"/>
      <c r="G32" s="26"/>
    </row>
    <row r="33" spans="1:7" x14ac:dyDescent="0.3">
      <c r="A33" s="17"/>
      <c r="B33" s="41" t="s">
        <v>55</v>
      </c>
      <c r="C33" s="19" t="s">
        <v>14</v>
      </c>
      <c r="D33" s="31">
        <f>(30*2.5*0.2+20*1*0.15+110*2*0.2+23*1.5*0.3)*1.3</f>
        <v>94.054999999999993</v>
      </c>
      <c r="E33" s="21"/>
      <c r="F33" s="21">
        <f t="shared" si="1"/>
        <v>0</v>
      </c>
      <c r="G33" s="26"/>
    </row>
    <row r="34" spans="1:7" x14ac:dyDescent="0.3">
      <c r="A34" s="17"/>
      <c r="B34" s="41"/>
      <c r="C34" s="19"/>
      <c r="D34" s="31"/>
      <c r="E34" s="21"/>
      <c r="F34" s="21"/>
      <c r="G34" s="26"/>
    </row>
    <row r="35" spans="1:7" ht="16.2" customHeight="1" x14ac:dyDescent="0.3">
      <c r="A35" s="17" t="s">
        <v>26</v>
      </c>
      <c r="B35" s="50" t="s">
        <v>57</v>
      </c>
      <c r="C35" s="24"/>
      <c r="D35" s="31"/>
      <c r="E35" s="21"/>
      <c r="F35" s="21"/>
      <c r="G35" s="26"/>
    </row>
    <row r="36" spans="1:7" x14ac:dyDescent="0.3">
      <c r="A36" s="17"/>
      <c r="B36" s="50" t="s">
        <v>59</v>
      </c>
      <c r="C36" s="24"/>
      <c r="D36" s="31"/>
      <c r="E36" s="21"/>
      <c r="F36" s="21"/>
      <c r="G36" s="26"/>
    </row>
    <row r="37" spans="1:7" x14ac:dyDescent="0.3">
      <c r="A37" s="17"/>
      <c r="B37" s="41" t="s">
        <v>58</v>
      </c>
      <c r="C37" s="19" t="s">
        <v>14</v>
      </c>
      <c r="D37" s="31">
        <f>(16*3*0.15+10*1.5*0.05)*1.2</f>
        <v>9.5399999999999991</v>
      </c>
      <c r="E37" s="21"/>
      <c r="F37" s="21">
        <f t="shared" si="1"/>
        <v>0</v>
      </c>
      <c r="G37" s="26"/>
    </row>
    <row r="38" spans="1:7" x14ac:dyDescent="0.3">
      <c r="A38" s="17"/>
      <c r="B38" s="32"/>
      <c r="C38" s="19"/>
      <c r="D38" s="30"/>
      <c r="E38" s="21"/>
      <c r="F38" s="21"/>
      <c r="G38" s="26"/>
    </row>
    <row r="39" spans="1:7" x14ac:dyDescent="0.3">
      <c r="A39" s="93" t="s">
        <v>19</v>
      </c>
      <c r="B39" s="94"/>
      <c r="C39" s="94"/>
      <c r="D39" s="94"/>
      <c r="E39" s="94"/>
      <c r="F39" s="95"/>
      <c r="G39" s="26">
        <f>G13</f>
        <v>0</v>
      </c>
    </row>
    <row r="40" spans="1:7" x14ac:dyDescent="0.3">
      <c r="A40" s="93" t="s">
        <v>20</v>
      </c>
      <c r="B40" s="94"/>
      <c r="C40" s="94"/>
      <c r="D40" s="94"/>
      <c r="E40" s="94"/>
      <c r="F40" s="94"/>
      <c r="G40" s="33"/>
    </row>
    <row r="41" spans="1:7" x14ac:dyDescent="0.3">
      <c r="A41" s="93" t="s">
        <v>21</v>
      </c>
      <c r="B41" s="94"/>
      <c r="C41" s="94"/>
      <c r="D41" s="94"/>
      <c r="E41" s="94"/>
      <c r="F41" s="94"/>
      <c r="G41" s="26">
        <f>G39+G40</f>
        <v>0</v>
      </c>
    </row>
    <row r="42" spans="1:7" x14ac:dyDescent="0.3">
      <c r="A42" s="58"/>
      <c r="B42" s="59"/>
      <c r="C42" s="59"/>
      <c r="D42" s="59"/>
      <c r="E42" s="59"/>
      <c r="F42" s="59"/>
      <c r="G42" s="26"/>
    </row>
    <row r="43" spans="1:7" x14ac:dyDescent="0.3">
      <c r="A43" s="96"/>
      <c r="B43" s="97"/>
      <c r="C43" s="97"/>
      <c r="D43" s="97"/>
      <c r="E43" s="97"/>
      <c r="F43" s="97"/>
      <c r="G43" s="98"/>
    </row>
    <row r="44" spans="1:7" x14ac:dyDescent="0.3">
      <c r="A44" s="17"/>
      <c r="B44" s="34"/>
      <c r="C44" s="34"/>
      <c r="D44" s="29"/>
      <c r="E44" s="21"/>
      <c r="F44" s="21"/>
      <c r="G44" s="26"/>
    </row>
    <row r="45" spans="1:7" x14ac:dyDescent="0.3">
      <c r="A45" s="99"/>
      <c r="B45" s="100"/>
      <c r="C45" s="100"/>
      <c r="D45" s="100"/>
      <c r="E45" s="100"/>
      <c r="F45" s="100"/>
      <c r="G45" s="101"/>
    </row>
    <row r="46" spans="1:7" ht="15" thickBot="1" x14ac:dyDescent="0.35">
      <c r="A46" s="35"/>
      <c r="B46" s="36"/>
      <c r="C46" s="37"/>
      <c r="D46" s="38"/>
      <c r="E46" s="38"/>
      <c r="F46" s="38"/>
      <c r="G46" s="39"/>
    </row>
  </sheetData>
  <mergeCells count="15">
    <mergeCell ref="A39:F39"/>
    <mergeCell ref="A40:F40"/>
    <mergeCell ref="A41:F41"/>
    <mergeCell ref="A43:G43"/>
    <mergeCell ref="A45:G45"/>
    <mergeCell ref="A2:B5"/>
    <mergeCell ref="C2:G3"/>
    <mergeCell ref="C4:G5"/>
    <mergeCell ref="A6:G8"/>
    <mergeCell ref="A9:G9"/>
    <mergeCell ref="A10:A11"/>
    <mergeCell ref="B10:B11"/>
    <mergeCell ref="C10:C11"/>
    <mergeCell ref="D10:D11"/>
    <mergeCell ref="F10:G10"/>
  </mergeCells>
  <conditionalFormatting sqref="B35:B36">
    <cfRule type="cellIs" dxfId="0" priority="1" stopIfTrue="1" operator="equal">
      <formula>0</formula>
    </cfRule>
  </conditionalFormatting>
  <pageMargins left="0.7" right="0.7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Normal="100" workbookViewId="0">
      <selection activeCell="J17" sqref="J17"/>
    </sheetView>
  </sheetViews>
  <sheetFormatPr defaultRowHeight="14.4" x14ac:dyDescent="0.3"/>
  <cols>
    <col min="1" max="1" width="4.88671875" customWidth="1"/>
    <col min="2" max="2" width="40.33203125" customWidth="1"/>
    <col min="3" max="3" width="4.44140625" bestFit="1" customWidth="1"/>
    <col min="4" max="5" width="9.44140625" bestFit="1" customWidth="1"/>
    <col min="6" max="6" width="12.5546875" bestFit="1" customWidth="1"/>
    <col min="7" max="7" width="12.88671875" bestFit="1" customWidth="1"/>
  </cols>
  <sheetData>
    <row r="1" spans="1:7" ht="15" thickBot="1" x14ac:dyDescent="0.35"/>
    <row r="2" spans="1:7" x14ac:dyDescent="0.3">
      <c r="A2" s="71"/>
      <c r="B2" s="72"/>
      <c r="C2" s="75" t="s">
        <v>0</v>
      </c>
      <c r="D2" s="75"/>
      <c r="E2" s="75"/>
      <c r="F2" s="75"/>
      <c r="G2" s="76"/>
    </row>
    <row r="3" spans="1:7" ht="15" thickBot="1" x14ac:dyDescent="0.35">
      <c r="A3" s="73"/>
      <c r="B3" s="74"/>
      <c r="C3" s="77"/>
      <c r="D3" s="77"/>
      <c r="E3" s="77"/>
      <c r="F3" s="77"/>
      <c r="G3" s="78"/>
    </row>
    <row r="4" spans="1:7" x14ac:dyDescent="0.3">
      <c r="A4" s="73"/>
      <c r="B4" s="74"/>
      <c r="C4" s="79" t="s">
        <v>28</v>
      </c>
      <c r="D4" s="79"/>
      <c r="E4" s="79"/>
      <c r="F4" s="79"/>
      <c r="G4" s="80"/>
    </row>
    <row r="5" spans="1:7" ht="23.25" customHeight="1" thickBot="1" x14ac:dyDescent="0.35">
      <c r="A5" s="73"/>
      <c r="B5" s="74"/>
      <c r="C5" s="79"/>
      <c r="D5" s="79"/>
      <c r="E5" s="79"/>
      <c r="F5" s="79"/>
      <c r="G5" s="80"/>
    </row>
    <row r="6" spans="1:7" ht="15.6" customHeight="1" x14ac:dyDescent="0.3">
      <c r="A6" s="81" t="s">
        <v>29</v>
      </c>
      <c r="B6" s="82"/>
      <c r="C6" s="82"/>
      <c r="D6" s="82"/>
      <c r="E6" s="82"/>
      <c r="F6" s="82"/>
      <c r="G6" s="83"/>
    </row>
    <row r="7" spans="1:7" x14ac:dyDescent="0.3">
      <c r="A7" s="84"/>
      <c r="B7" s="85"/>
      <c r="C7" s="85"/>
      <c r="D7" s="85"/>
      <c r="E7" s="85"/>
      <c r="F7" s="85"/>
      <c r="G7" s="86"/>
    </row>
    <row r="8" spans="1:7" ht="33" customHeight="1" thickBot="1" x14ac:dyDescent="0.35">
      <c r="A8" s="87"/>
      <c r="B8" s="88"/>
      <c r="C8" s="88"/>
      <c r="D8" s="88"/>
      <c r="E8" s="88"/>
      <c r="F8" s="88"/>
      <c r="G8" s="89"/>
    </row>
    <row r="9" spans="1:7" ht="15" thickBot="1" x14ac:dyDescent="0.35">
      <c r="A9" s="90"/>
      <c r="B9" s="91"/>
      <c r="C9" s="91"/>
      <c r="D9" s="91"/>
      <c r="E9" s="91"/>
      <c r="F9" s="91"/>
      <c r="G9" s="92"/>
    </row>
    <row r="10" spans="1:7" x14ac:dyDescent="0.3">
      <c r="A10" s="63" t="s">
        <v>1</v>
      </c>
      <c r="B10" s="65" t="s">
        <v>2</v>
      </c>
      <c r="C10" s="67" t="s">
        <v>3</v>
      </c>
      <c r="D10" s="67" t="s">
        <v>4</v>
      </c>
      <c r="E10" s="1" t="s">
        <v>5</v>
      </c>
      <c r="F10" s="69" t="s">
        <v>6</v>
      </c>
      <c r="G10" s="70"/>
    </row>
    <row r="11" spans="1:7" x14ac:dyDescent="0.3">
      <c r="A11" s="64"/>
      <c r="B11" s="66"/>
      <c r="C11" s="68"/>
      <c r="D11" s="68"/>
      <c r="E11" s="2" t="s">
        <v>7</v>
      </c>
      <c r="F11" s="3" t="s">
        <v>8</v>
      </c>
      <c r="G11" s="4" t="s">
        <v>9</v>
      </c>
    </row>
    <row r="12" spans="1:7" x14ac:dyDescent="0.3">
      <c r="A12" s="5"/>
      <c r="B12" s="6"/>
      <c r="C12" s="7"/>
      <c r="D12" s="8"/>
      <c r="E12" s="9">
        <v>1</v>
      </c>
      <c r="F12" s="10"/>
      <c r="G12" s="11"/>
    </row>
    <row r="13" spans="1:7" x14ac:dyDescent="0.3">
      <c r="A13" s="12"/>
      <c r="B13" s="13" t="s">
        <v>10</v>
      </c>
      <c r="C13" s="14"/>
      <c r="D13" s="14"/>
      <c r="E13" s="14"/>
      <c r="F13" s="15"/>
      <c r="G13" s="16">
        <f>SUM(F15:F27)</f>
        <v>0</v>
      </c>
    </row>
    <row r="14" spans="1:7" x14ac:dyDescent="0.3">
      <c r="A14" s="17" t="s">
        <v>11</v>
      </c>
      <c r="B14" s="18" t="s">
        <v>24</v>
      </c>
      <c r="C14" s="27"/>
      <c r="D14" s="20"/>
      <c r="E14" s="21"/>
      <c r="F14" s="21"/>
      <c r="G14" s="22"/>
    </row>
    <row r="15" spans="1:7" x14ac:dyDescent="0.3">
      <c r="A15" s="17"/>
      <c r="B15" s="23" t="s">
        <v>22</v>
      </c>
      <c r="C15" s="27" t="s">
        <v>14</v>
      </c>
      <c r="D15" s="28">
        <f>1.6*(30+20+10+20)*0.5</f>
        <v>64</v>
      </c>
      <c r="E15" s="21"/>
      <c r="F15" s="21">
        <f>E15*D15</f>
        <v>0</v>
      </c>
      <c r="G15" s="25"/>
    </row>
    <row r="16" spans="1:7" x14ac:dyDescent="0.3">
      <c r="A16" s="17"/>
      <c r="B16" s="18"/>
      <c r="C16" s="27"/>
      <c r="D16" s="28"/>
      <c r="E16" s="21"/>
      <c r="F16" s="21"/>
      <c r="G16" s="22"/>
    </row>
    <row r="17" spans="1:10" x14ac:dyDescent="0.3">
      <c r="A17" s="17" t="s">
        <v>12</v>
      </c>
      <c r="B17" s="18" t="s">
        <v>36</v>
      </c>
      <c r="C17" s="27"/>
      <c r="D17" s="28"/>
      <c r="E17" s="21"/>
      <c r="F17" s="21"/>
      <c r="G17" s="22"/>
    </row>
    <row r="18" spans="1:10" x14ac:dyDescent="0.3">
      <c r="A18" s="17"/>
      <c r="B18" s="18" t="s">
        <v>23</v>
      </c>
      <c r="C18" s="27" t="s">
        <v>25</v>
      </c>
      <c r="D18" s="28">
        <f>6760*1.2</f>
        <v>8112</v>
      </c>
      <c r="E18" s="21"/>
      <c r="F18" s="21">
        <f>E18*D18</f>
        <v>0</v>
      </c>
      <c r="G18" s="26"/>
    </row>
    <row r="19" spans="1:10" x14ac:dyDescent="0.3">
      <c r="A19" s="17"/>
      <c r="B19" s="18"/>
      <c r="C19" s="27"/>
      <c r="D19" s="28"/>
      <c r="E19" s="21"/>
      <c r="F19" s="21"/>
      <c r="G19" s="26"/>
    </row>
    <row r="20" spans="1:10" x14ac:dyDescent="0.3">
      <c r="A20" s="17" t="s">
        <v>13</v>
      </c>
      <c r="B20" s="18" t="s">
        <v>32</v>
      </c>
      <c r="C20" s="27"/>
      <c r="D20" s="28"/>
      <c r="E20" s="21"/>
      <c r="F20" s="21"/>
      <c r="G20" s="26"/>
    </row>
    <row r="21" spans="1:10" x14ac:dyDescent="0.3">
      <c r="A21" s="17"/>
      <c r="B21" s="18" t="s">
        <v>39</v>
      </c>
      <c r="C21" s="27" t="s">
        <v>25</v>
      </c>
      <c r="D21" s="31">
        <f>0.5*650+200</f>
        <v>525</v>
      </c>
      <c r="E21" s="21"/>
      <c r="F21" s="21">
        <f t="shared" ref="F21" si="0">E21*D21</f>
        <v>0</v>
      </c>
      <c r="G21" s="26"/>
    </row>
    <row r="22" spans="1:10" x14ac:dyDescent="0.3">
      <c r="A22" s="17"/>
      <c r="B22" s="23"/>
      <c r="C22" s="27"/>
      <c r="D22" s="28"/>
      <c r="E22" s="21"/>
      <c r="F22" s="21"/>
      <c r="G22" s="26"/>
    </row>
    <row r="23" spans="1:10" x14ac:dyDescent="0.3">
      <c r="A23" s="17" t="s">
        <v>15</v>
      </c>
      <c r="B23" s="18" t="s">
        <v>34</v>
      </c>
      <c r="C23" s="27"/>
      <c r="D23" s="28"/>
      <c r="E23" s="21"/>
      <c r="F23" s="21"/>
      <c r="G23" s="26"/>
    </row>
    <row r="24" spans="1:10" x14ac:dyDescent="0.3">
      <c r="A24" s="17"/>
      <c r="B24" s="18" t="s">
        <v>35</v>
      </c>
      <c r="C24" s="27" t="s">
        <v>14</v>
      </c>
      <c r="D24" s="31">
        <f>0.4*1.2*(3+3+6+7+6+3+8+5+10+10+8+15)+100</f>
        <v>140.32</v>
      </c>
      <c r="E24" s="21"/>
      <c r="F24" s="21">
        <f t="shared" ref="F24" si="1">E24*D24</f>
        <v>0</v>
      </c>
      <c r="G24" s="26"/>
    </row>
    <row r="25" spans="1:10" x14ac:dyDescent="0.3">
      <c r="A25" s="17"/>
      <c r="B25" s="18"/>
      <c r="C25" s="27"/>
      <c r="D25" s="40"/>
      <c r="E25" s="21"/>
      <c r="F25" s="21"/>
      <c r="G25" s="26"/>
    </row>
    <row r="26" spans="1:10" x14ac:dyDescent="0.3">
      <c r="A26" s="17" t="s">
        <v>16</v>
      </c>
      <c r="B26" s="18" t="s">
        <v>33</v>
      </c>
      <c r="C26" s="27" t="s">
        <v>25</v>
      </c>
      <c r="D26" s="31">
        <v>620</v>
      </c>
      <c r="E26" s="21"/>
      <c r="F26" s="21">
        <f>E26*D26</f>
        <v>0</v>
      </c>
      <c r="G26" s="26"/>
    </row>
    <row r="27" spans="1:10" x14ac:dyDescent="0.3">
      <c r="A27" s="17"/>
      <c r="B27" s="32"/>
      <c r="C27" s="27"/>
      <c r="D27" s="30"/>
      <c r="E27" s="21"/>
      <c r="F27" s="21"/>
      <c r="G27" s="26"/>
    </row>
    <row r="28" spans="1:10" x14ac:dyDescent="0.3">
      <c r="A28" s="93" t="s">
        <v>19</v>
      </c>
      <c r="B28" s="94"/>
      <c r="C28" s="94"/>
      <c r="D28" s="94"/>
      <c r="E28" s="94"/>
      <c r="F28" s="95"/>
      <c r="G28" s="26">
        <f>G13</f>
        <v>0</v>
      </c>
    </row>
    <row r="29" spans="1:10" x14ac:dyDescent="0.3">
      <c r="A29" s="93" t="s">
        <v>20</v>
      </c>
      <c r="B29" s="94"/>
      <c r="C29" s="94"/>
      <c r="D29" s="94"/>
      <c r="E29" s="94"/>
      <c r="F29" s="94"/>
      <c r="G29" s="33"/>
    </row>
    <row r="30" spans="1:10" x14ac:dyDescent="0.3">
      <c r="A30" s="93" t="s">
        <v>21</v>
      </c>
      <c r="B30" s="94"/>
      <c r="C30" s="94"/>
      <c r="D30" s="94"/>
      <c r="E30" s="94"/>
      <c r="F30" s="94"/>
      <c r="G30" s="26">
        <f>G28+G29</f>
        <v>0</v>
      </c>
      <c r="J30" s="26">
        <f>J28+J29</f>
        <v>0</v>
      </c>
    </row>
    <row r="31" spans="1:10" x14ac:dyDescent="0.3">
      <c r="A31" s="42"/>
      <c r="B31" s="43"/>
      <c r="C31" s="43"/>
      <c r="D31" s="43"/>
      <c r="E31" s="43"/>
      <c r="F31" s="43"/>
      <c r="G31" s="26"/>
    </row>
    <row r="32" spans="1:10" x14ac:dyDescent="0.3">
      <c r="A32" s="96"/>
      <c r="B32" s="97"/>
      <c r="C32" s="97"/>
      <c r="D32" s="97"/>
      <c r="E32" s="97"/>
      <c r="F32" s="97"/>
      <c r="G32" s="98"/>
    </row>
    <row r="33" spans="1:7" x14ac:dyDescent="0.3">
      <c r="A33" s="17"/>
      <c r="B33" s="34"/>
      <c r="C33" s="34"/>
      <c r="D33" s="29"/>
      <c r="E33" s="21"/>
      <c r="F33" s="21"/>
      <c r="G33" s="26"/>
    </row>
    <row r="34" spans="1:7" x14ac:dyDescent="0.3">
      <c r="A34" s="99"/>
      <c r="B34" s="100"/>
      <c r="C34" s="100"/>
      <c r="D34" s="100"/>
      <c r="E34" s="100"/>
      <c r="F34" s="100"/>
      <c r="G34" s="101"/>
    </row>
    <row r="35" spans="1:7" ht="15" thickBot="1" x14ac:dyDescent="0.35">
      <c r="A35" s="35"/>
      <c r="B35" s="36"/>
      <c r="C35" s="37"/>
      <c r="D35" s="38"/>
      <c r="E35" s="38"/>
      <c r="F35" s="38"/>
      <c r="G35" s="39"/>
    </row>
  </sheetData>
  <mergeCells count="15">
    <mergeCell ref="A10:A11"/>
    <mergeCell ref="B10:B11"/>
    <mergeCell ref="C10:C11"/>
    <mergeCell ref="D10:D11"/>
    <mergeCell ref="F10:G10"/>
    <mergeCell ref="A2:B5"/>
    <mergeCell ref="C2:G3"/>
    <mergeCell ref="C4:G5"/>
    <mergeCell ref="A6:G8"/>
    <mergeCell ref="A9:G9"/>
    <mergeCell ref="A28:F28"/>
    <mergeCell ref="A29:F29"/>
    <mergeCell ref="A30:F30"/>
    <mergeCell ref="A32:G32"/>
    <mergeCell ref="A34:G34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2</vt:i4>
      </vt:variant>
    </vt:vector>
  </HeadingPairs>
  <TitlesOfParts>
    <vt:vector size="5" baseType="lpstr">
      <vt:lpstr>lotes</vt:lpstr>
      <vt:lpstr>corda - figueiral med</vt:lpstr>
      <vt:lpstr>Boca Ribeira- cha igreja med</vt:lpstr>
      <vt:lpstr>'Boca Ribeira- cha igreja med'!Área_de_Impressão</vt:lpstr>
      <vt:lpstr>'corda - figueiral med'!Área_de_Impressão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CMRG / Eng Const. Civil - Aires Lima Santos</dc:creator>
  <cp:lastModifiedBy>Carlos Pinheiro</cp:lastModifiedBy>
  <cp:lastPrinted>2023-06-02T10:20:10Z</cp:lastPrinted>
  <dcterms:created xsi:type="dcterms:W3CDTF">2021-12-17T08:56:30Z</dcterms:created>
  <dcterms:modified xsi:type="dcterms:W3CDTF">2023-08-07T10:16:11Z</dcterms:modified>
</cp:coreProperties>
</file>